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3" i="2"/>
  <c r="H15" i="2"/>
  <c r="H6" i="2"/>
  <c r="H1" i="2" l="1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<sst xmlns="http://schemas.openxmlformats.org/spreadsheetml/2006/main" count="128" uniqueCount="97">
  <si>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</si>
  <si>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</si>
  <si>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</si>
  <si>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</si>
  <si>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</si>
  <si>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</si>
  <si>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</si>
  <si>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</si>
  <si>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</si>
  <si>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</si>
  <si>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</si>
  <si>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</si>
  <si>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</si>
  <si>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</si>
  <si>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</si>
  <si>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</si>
  <si>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</si>
  <si>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</si>
  <si>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</si>
  <si>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</si>
  <si>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GIOVANNI PAOLO II</t>
  </si>
  <si>
    <t>00126 ROMA (RM) VIALE A. RUSPOLI, 80 C.F. 97197210582 C.M. RMIC841006</t>
  </si>
  <si>
    <t>38/A del 26/01/2021</t>
  </si>
  <si>
    <t>FPA 10/21 del 08/01/2021</t>
  </si>
  <si>
    <t>441-2020 del 31/12/2020</t>
  </si>
  <si>
    <t>33/PA del 22/01/2021</t>
  </si>
  <si>
    <t>242/PA del 20/04/2021</t>
  </si>
  <si>
    <t>1/PA-2021 del 22/01/2021</t>
  </si>
  <si>
    <t>3877/EL del 31/03/2021</t>
  </si>
  <si>
    <t>FPA_258-21 del 01/02/2021</t>
  </si>
  <si>
    <t>210365039 del 02/02/2021</t>
  </si>
  <si>
    <t>210380044 del 02/02/2021</t>
  </si>
  <si>
    <t>125 del 11/02/2021</t>
  </si>
  <si>
    <t>9 del 25/01/2021</t>
  </si>
  <si>
    <t>20PA del 26/01/2021</t>
  </si>
  <si>
    <t>17PA del 26/01/2021</t>
  </si>
  <si>
    <t>18PA del 26/01/2021</t>
  </si>
  <si>
    <t>FPA 73/21 del 16/02/2021</t>
  </si>
  <si>
    <t>1021021603 del 09/02/2021</t>
  </si>
  <si>
    <t>1021011979 del 04/02/2021</t>
  </si>
  <si>
    <t>2021000632 del 08/02/2021</t>
  </si>
  <si>
    <t>01541/21 del 26/02/2021</t>
  </si>
  <si>
    <t>649 del 24/02/2021</t>
  </si>
  <si>
    <t>FPA 89/21 del 25/02/2021</t>
  </si>
  <si>
    <t>1021050891 del 05/03/2021</t>
  </si>
  <si>
    <t>18 del 10/03/2021</t>
  </si>
  <si>
    <t>1082 del 31/03/2021</t>
  </si>
  <si>
    <t>1083 del 31/03/2021</t>
  </si>
  <si>
    <t>148/PA del 17/03/2021</t>
  </si>
  <si>
    <t>1021095968 del 22/04/2021</t>
  </si>
  <si>
    <t>188/PA del 30/03/2021</t>
  </si>
  <si>
    <t>252/PA del 23/04/2021</t>
  </si>
  <si>
    <t>210768960 del 02/04/2021</t>
  </si>
  <si>
    <t>210778450 del 02/04/2021</t>
  </si>
  <si>
    <t>53 del 06/04/2021</t>
  </si>
  <si>
    <t>456 del 17/06/2021</t>
  </si>
  <si>
    <t>1021132518 del 31/05/2021</t>
  </si>
  <si>
    <t>1021159821 del 25/06/2021</t>
  </si>
  <si>
    <t>211138848 del 02/06/2021</t>
  </si>
  <si>
    <t>211149753 del 02/06/2021</t>
  </si>
  <si>
    <t>3/PA-2021 del 10/06/2021</t>
  </si>
  <si>
    <t>91 del 20/07/2021</t>
  </si>
  <si>
    <t>120-FE del 16/07/2021</t>
  </si>
  <si>
    <t>384 del 08/07/2021</t>
  </si>
  <si>
    <t>20214E19972 del 06/07/2021</t>
  </si>
  <si>
    <t>525 del 20/07/2021</t>
  </si>
  <si>
    <t>462 del 21/06/2021</t>
  </si>
  <si>
    <t>58 del 19/07/2021</t>
  </si>
  <si>
    <t>60861/2021 del 02/09/2021</t>
  </si>
  <si>
    <t>80 del 06/09/2021</t>
  </si>
  <si>
    <t>V2/559572 del 28/07/2021</t>
  </si>
  <si>
    <t>FATTPA 18_21 del 03/09/2021</t>
  </si>
  <si>
    <t>1021207319 del 27/08/2021</t>
  </si>
  <si>
    <t>454/PA del 26/07/2021</t>
  </si>
  <si>
    <t>82/PA del 04/08/2021</t>
  </si>
  <si>
    <t>259-2021 del 26/08/2021</t>
  </si>
  <si>
    <t>211562081 del 02/08/2021</t>
  </si>
  <si>
    <t>211543544 del 02/08/2021</t>
  </si>
  <si>
    <t>1021258303 del 13/10/2021</t>
  </si>
  <si>
    <t>FPA 1/21 del 15/10/2021</t>
  </si>
  <si>
    <t>211938471 del 02/10/2021</t>
  </si>
  <si>
    <t>211965507 del 02/10/2021</t>
  </si>
  <si>
    <t>212302512 del 02/12/2021</t>
  </si>
  <si>
    <t>212322907 del 02/12/2021</t>
  </si>
  <si>
    <t>97/PA del 27/10/2021</t>
  </si>
  <si>
    <t>16/587 del 04/12/2021</t>
  </si>
  <si>
    <t>28/PA del 30/11/2021</t>
  </si>
  <si>
    <t>905 del 09/12/2021</t>
  </si>
  <si>
    <t>632/PA del 27/10/2021</t>
  </si>
  <si>
    <t>714/PA del 30/11/2021</t>
  </si>
  <si>
    <t>715/PA del 30/11/2021</t>
  </si>
  <si>
    <t>1021310673 del 06/12/2021</t>
  </si>
  <si>
    <t>6891/P del 13/12/2021</t>
  </si>
  <si>
    <t>6892/P del 13/12/2021</t>
  </si>
  <si>
    <t>11</t>
  </si>
  <si>
    <t>14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</si>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</sst>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78</v>
      </c>
      <c r="B9" s="35"/>
      <c r="C9" s="34">
        <f>SUM(C13:C16)</f>
        <v>81708.069999999992</v>
      </c>
      <c r="D9" s="35"/>
      <c r="E9" s="40">
        <f>('Trimestre 1'!H1+'Trimestre 2'!H1+'Trimestre 3'!H1+'Trimestre 4'!H1)/C9</f>
        <v>-15.637086520340036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25</v>
      </c>
      <c r="C13" s="29">
        <f>'Trimestre 1'!B1</f>
        <v>32984.71</v>
      </c>
      <c r="D13" s="29">
        <f>'Trimestre 1'!G1</f>
        <v>-14.825863256035902</v>
      </c>
      <c r="E13" s="29">
        <v>20863.5</v>
      </c>
      <c r="F13" s="33" t="s">
        <v>94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14</v>
      </c>
      <c r="C14" s="29">
        <f>'Trimestre 2'!B1</f>
        <v>9517.489999999998</v>
      </c>
      <c r="D14" s="29">
        <f>'Trimestre 2'!G1</f>
        <v>-12.330434810018188</v>
      </c>
      <c r="E14" s="29">
        <v>25928.68</v>
      </c>
      <c r="F14" s="33" t="s">
        <v>95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16</v>
      </c>
      <c r="C15" s="29">
        <f>'Trimestre 3'!B1</f>
        <v>25868.34</v>
      </c>
      <c r="D15" s="29">
        <f>'Trimestre 3'!G1</f>
        <v>-19.557497311385269</v>
      </c>
      <c r="E15" s="29">
        <v>26967.439999999999</v>
      </c>
      <c r="F15" s="33" t="s">
        <v>96</v>
      </c>
    </row>
    <row r="16" spans="1:11" ht="21.75" customHeight="1" x14ac:dyDescent="0.25">
      <c r="A16" s="28" t="s">
        <v>16</v>
      </c>
      <c r="B16" s="17">
        <f>'Trimestre 4'!C1</f>
        <v>23</v>
      </c>
      <c r="C16" s="29">
        <f>'Trimestre 4'!B1</f>
        <v>13337.529999999997</v>
      </c>
      <c r="D16" s="29">
        <f>'Trimestre 4'!G1</f>
        <v>-12.399190854678492</v>
      </c>
      <c r="E16" s="29">
        <v>28391.919999999998</v>
      </c>
      <c r="F16" s="33" t="s">
        <v>96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32984.71</v>
      </c>
      <c r="C1">
        <f>COUNTA(A4:A353)</f>
        <v>25</v>
      </c>
      <c r="G1" s="16">
        <f>IF(B1&lt;&gt;0,H1/B1,0)</f>
        <v>-14.825863256035902</v>
      </c>
      <c r="H1" s="15">
        <f>SUM(H4:H353)</f>
        <v>-489026.79999999993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4794</v>
      </c>
      <c r="C4" s="13">
        <v>44255</v>
      </c>
      <c r="D4" s="13">
        <v>44215</v>
      </c>
      <c r="E4" s="13"/>
      <c r="F4" s="13"/>
      <c r="G4" s="1">
        <f>D4-C4-(F4-E4)</f>
        <v>-40</v>
      </c>
      <c r="H4" s="12">
        <f>B4*G4</f>
        <v>-191760</v>
      </c>
    </row>
    <row r="5" spans="1:8" x14ac:dyDescent="0.25">
      <c r="A5" s="19" t="s">
        <v>23</v>
      </c>
      <c r="B5" s="12">
        <v>560</v>
      </c>
      <c r="C5" s="13">
        <v>44241</v>
      </c>
      <c r="D5" s="13">
        <v>44215</v>
      </c>
      <c r="E5" s="13"/>
      <c r="F5" s="13"/>
      <c r="G5" s="1">
        <f t="shared" ref="G5:G68" si="0">D5-C5-(F5-E5)</f>
        <v>-26</v>
      </c>
      <c r="H5" s="12">
        <f t="shared" ref="H5:H68" si="1">B5*G5</f>
        <v>-14560</v>
      </c>
    </row>
    <row r="6" spans="1:8" x14ac:dyDescent="0.25">
      <c r="A6" s="19" t="s">
        <v>24</v>
      </c>
      <c r="B6" s="12">
        <v>1629.3</v>
      </c>
      <c r="C6" s="13">
        <v>44241</v>
      </c>
      <c r="D6" s="13">
        <v>44228</v>
      </c>
      <c r="E6" s="13"/>
      <c r="F6" s="13"/>
      <c r="G6" s="1">
        <f t="shared" si="0"/>
        <v>-13</v>
      </c>
      <c r="H6" s="12">
        <f t="shared" si="1"/>
        <v>-21180.899999999998</v>
      </c>
    </row>
    <row r="7" spans="1:8" x14ac:dyDescent="0.25">
      <c r="A7" s="19" t="s">
        <v>25</v>
      </c>
      <c r="B7" s="12">
        <v>249</v>
      </c>
      <c r="C7" s="13">
        <v>44249</v>
      </c>
      <c r="D7" s="13">
        <v>44228</v>
      </c>
      <c r="E7" s="13"/>
      <c r="F7" s="13"/>
      <c r="G7" s="1">
        <f t="shared" si="0"/>
        <v>-21</v>
      </c>
      <c r="H7" s="12">
        <f t="shared" si="1"/>
        <v>-5229</v>
      </c>
    </row>
    <row r="8" spans="1:8" x14ac:dyDescent="0.25">
      <c r="A8" s="19" t="s">
        <v>26</v>
      </c>
      <c r="B8" s="12">
        <v>194.22</v>
      </c>
      <c r="C8" s="13">
        <v>44338</v>
      </c>
      <c r="D8" s="13">
        <v>44228</v>
      </c>
      <c r="E8" s="13"/>
      <c r="F8" s="13"/>
      <c r="G8" s="1">
        <f t="shared" si="0"/>
        <v>-110</v>
      </c>
      <c r="H8" s="12">
        <f t="shared" si="1"/>
        <v>-21364.2</v>
      </c>
    </row>
    <row r="9" spans="1:8" x14ac:dyDescent="0.25">
      <c r="A9" s="19" t="s">
        <v>27</v>
      </c>
      <c r="B9" s="12">
        <v>1600</v>
      </c>
      <c r="C9" s="13">
        <v>44248</v>
      </c>
      <c r="D9" s="13">
        <v>44228</v>
      </c>
      <c r="E9" s="13"/>
      <c r="F9" s="13"/>
      <c r="G9" s="1">
        <f t="shared" si="0"/>
        <v>-20</v>
      </c>
      <c r="H9" s="12">
        <f t="shared" si="1"/>
        <v>-32000</v>
      </c>
    </row>
    <row r="10" spans="1:8" x14ac:dyDescent="0.25">
      <c r="A10" s="19" t="s">
        <v>28</v>
      </c>
      <c r="B10" s="12">
        <v>838.5</v>
      </c>
      <c r="C10" s="13">
        <v>44330</v>
      </c>
      <c r="D10" s="13">
        <v>44238</v>
      </c>
      <c r="E10" s="13"/>
      <c r="F10" s="13"/>
      <c r="G10" s="1">
        <f t="shared" si="0"/>
        <v>-92</v>
      </c>
      <c r="H10" s="12">
        <f t="shared" si="1"/>
        <v>-77142</v>
      </c>
    </row>
    <row r="11" spans="1:8" x14ac:dyDescent="0.25">
      <c r="A11" s="19" t="s">
        <v>29</v>
      </c>
      <c r="B11" s="12">
        <v>2650</v>
      </c>
      <c r="C11" s="13">
        <v>44258</v>
      </c>
      <c r="D11" s="13">
        <v>44256</v>
      </c>
      <c r="E11" s="13"/>
      <c r="F11" s="13"/>
      <c r="G11" s="1">
        <f t="shared" si="0"/>
        <v>-2</v>
      </c>
      <c r="H11" s="12">
        <f t="shared" si="1"/>
        <v>-5300</v>
      </c>
    </row>
    <row r="12" spans="1:8" x14ac:dyDescent="0.25">
      <c r="A12" s="19" t="s">
        <v>30</v>
      </c>
      <c r="B12" s="12">
        <v>59.9</v>
      </c>
      <c r="C12" s="13">
        <v>44261</v>
      </c>
      <c r="D12" s="13">
        <v>44256</v>
      </c>
      <c r="E12" s="13"/>
      <c r="F12" s="13"/>
      <c r="G12" s="1">
        <f t="shared" si="0"/>
        <v>-5</v>
      </c>
      <c r="H12" s="12">
        <f t="shared" si="1"/>
        <v>-299.5</v>
      </c>
    </row>
    <row r="13" spans="1:8" x14ac:dyDescent="0.25">
      <c r="A13" s="19" t="s">
        <v>31</v>
      </c>
      <c r="B13" s="12">
        <v>59.9</v>
      </c>
      <c r="C13" s="13">
        <v>44261</v>
      </c>
      <c r="D13" s="13">
        <v>44256</v>
      </c>
      <c r="E13" s="13"/>
      <c r="F13" s="13"/>
      <c r="G13" s="1">
        <f t="shared" si="0"/>
        <v>-5</v>
      </c>
      <c r="H13" s="12">
        <f t="shared" si="1"/>
        <v>-299.5</v>
      </c>
    </row>
    <row r="14" spans="1:8" x14ac:dyDescent="0.25">
      <c r="A14" s="19" t="s">
        <v>32</v>
      </c>
      <c r="B14" s="12">
        <v>660</v>
      </c>
      <c r="C14" s="13">
        <v>44273</v>
      </c>
      <c r="D14" s="13">
        <v>44256</v>
      </c>
      <c r="E14" s="13"/>
      <c r="F14" s="13"/>
      <c r="G14" s="1">
        <f t="shared" si="0"/>
        <v>-17</v>
      </c>
      <c r="H14" s="12">
        <f t="shared" si="1"/>
        <v>-11220</v>
      </c>
    </row>
    <row r="15" spans="1:8" x14ac:dyDescent="0.25">
      <c r="A15" s="19" t="s">
        <v>33</v>
      </c>
      <c r="B15" s="12">
        <v>4000</v>
      </c>
      <c r="C15" s="13">
        <v>44252</v>
      </c>
      <c r="D15" s="13">
        <v>44256</v>
      </c>
      <c r="E15" s="13"/>
      <c r="F15" s="13"/>
      <c r="G15" s="1">
        <f t="shared" si="0"/>
        <v>4</v>
      </c>
      <c r="H15" s="12">
        <f t="shared" si="1"/>
        <v>16000</v>
      </c>
    </row>
    <row r="16" spans="1:8" x14ac:dyDescent="0.25">
      <c r="A16" s="19" t="s">
        <v>34</v>
      </c>
      <c r="B16" s="12">
        <v>4119.6000000000004</v>
      </c>
      <c r="C16" s="13">
        <v>44255</v>
      </c>
      <c r="D16" s="13">
        <v>44256</v>
      </c>
      <c r="E16" s="13"/>
      <c r="F16" s="13"/>
      <c r="G16" s="1">
        <f t="shared" si="0"/>
        <v>1</v>
      </c>
      <c r="H16" s="12">
        <f t="shared" si="1"/>
        <v>4119.6000000000004</v>
      </c>
    </row>
    <row r="17" spans="1:8" x14ac:dyDescent="0.25">
      <c r="A17" s="19" t="s">
        <v>35</v>
      </c>
      <c r="B17" s="12">
        <v>32.4</v>
      </c>
      <c r="C17" s="13">
        <v>44255</v>
      </c>
      <c r="D17" s="13">
        <v>44256</v>
      </c>
      <c r="E17" s="13"/>
      <c r="F17" s="13"/>
      <c r="G17" s="1">
        <f t="shared" si="0"/>
        <v>1</v>
      </c>
      <c r="H17" s="12">
        <f t="shared" si="1"/>
        <v>32.4</v>
      </c>
    </row>
    <row r="18" spans="1:8" x14ac:dyDescent="0.25">
      <c r="A18" s="19" t="s">
        <v>36</v>
      </c>
      <c r="B18" s="12">
        <v>6534</v>
      </c>
      <c r="C18" s="13">
        <v>44255</v>
      </c>
      <c r="D18" s="13">
        <v>44256</v>
      </c>
      <c r="E18" s="13"/>
      <c r="F18" s="13"/>
      <c r="G18" s="1">
        <f t="shared" si="0"/>
        <v>1</v>
      </c>
      <c r="H18" s="12">
        <f t="shared" si="1"/>
        <v>6534</v>
      </c>
    </row>
    <row r="19" spans="1:8" x14ac:dyDescent="0.25">
      <c r="A19" s="19" t="s">
        <v>35</v>
      </c>
      <c r="B19" s="12">
        <v>119.6</v>
      </c>
      <c r="C19" s="13">
        <v>44255</v>
      </c>
      <c r="D19" s="13">
        <v>44256</v>
      </c>
      <c r="E19" s="13"/>
      <c r="F19" s="13"/>
      <c r="G19" s="1">
        <f t="shared" si="0"/>
        <v>1</v>
      </c>
      <c r="H19" s="12">
        <f t="shared" si="1"/>
        <v>119.6</v>
      </c>
    </row>
    <row r="20" spans="1:8" x14ac:dyDescent="0.25">
      <c r="A20" s="19" t="s">
        <v>34</v>
      </c>
      <c r="B20" s="12">
        <v>32.4</v>
      </c>
      <c r="C20" s="13">
        <v>44255</v>
      </c>
      <c r="D20" s="13">
        <v>44256</v>
      </c>
      <c r="E20" s="13"/>
      <c r="F20" s="13"/>
      <c r="G20" s="1">
        <f t="shared" si="0"/>
        <v>1</v>
      </c>
      <c r="H20" s="12">
        <f t="shared" si="1"/>
        <v>32.4</v>
      </c>
    </row>
    <row r="21" spans="1:8" x14ac:dyDescent="0.25">
      <c r="A21" s="19" t="s">
        <v>37</v>
      </c>
      <c r="B21" s="12">
        <v>712</v>
      </c>
      <c r="C21" s="13">
        <v>44275</v>
      </c>
      <c r="D21" s="13">
        <v>44256</v>
      </c>
      <c r="E21" s="13"/>
      <c r="F21" s="13"/>
      <c r="G21" s="1">
        <f t="shared" si="0"/>
        <v>-19</v>
      </c>
      <c r="H21" s="12">
        <f t="shared" si="1"/>
        <v>-13528</v>
      </c>
    </row>
    <row r="22" spans="1:8" x14ac:dyDescent="0.25">
      <c r="A22" s="19" t="s">
        <v>38</v>
      </c>
      <c r="B22" s="12">
        <v>16.22</v>
      </c>
      <c r="C22" s="13">
        <v>44268</v>
      </c>
      <c r="D22" s="13">
        <v>44257</v>
      </c>
      <c r="E22" s="13"/>
      <c r="F22" s="13"/>
      <c r="G22" s="1">
        <f t="shared" si="0"/>
        <v>-11</v>
      </c>
      <c r="H22" s="12">
        <f t="shared" si="1"/>
        <v>-178.42</v>
      </c>
    </row>
    <row r="23" spans="1:8" x14ac:dyDescent="0.25">
      <c r="A23" s="19" t="s">
        <v>39</v>
      </c>
      <c r="B23" s="12">
        <v>9.89</v>
      </c>
      <c r="C23" s="13">
        <v>44265</v>
      </c>
      <c r="D23" s="13">
        <v>44257</v>
      </c>
      <c r="E23" s="13"/>
      <c r="F23" s="13"/>
      <c r="G23" s="1">
        <f t="shared" si="0"/>
        <v>-8</v>
      </c>
      <c r="H23" s="12">
        <f t="shared" si="1"/>
        <v>-79.12</v>
      </c>
    </row>
    <row r="24" spans="1:8" x14ac:dyDescent="0.25">
      <c r="A24" s="19" t="s">
        <v>40</v>
      </c>
      <c r="B24" s="12">
        <v>190</v>
      </c>
      <c r="C24" s="13">
        <v>44266</v>
      </c>
      <c r="D24" s="13">
        <v>44257</v>
      </c>
      <c r="E24" s="13"/>
      <c r="F24" s="13"/>
      <c r="G24" s="1">
        <f t="shared" si="0"/>
        <v>-9</v>
      </c>
      <c r="H24" s="12">
        <f t="shared" si="1"/>
        <v>-1710</v>
      </c>
    </row>
    <row r="25" spans="1:8" x14ac:dyDescent="0.25">
      <c r="A25" s="19" t="s">
        <v>41</v>
      </c>
      <c r="B25" s="12">
        <v>159</v>
      </c>
      <c r="C25" s="13">
        <v>44287</v>
      </c>
      <c r="D25" s="13">
        <v>44257</v>
      </c>
      <c r="E25" s="13"/>
      <c r="F25" s="13"/>
      <c r="G25" s="1">
        <f t="shared" si="0"/>
        <v>-30</v>
      </c>
      <c r="H25" s="12">
        <f t="shared" si="1"/>
        <v>-4770</v>
      </c>
    </row>
    <row r="26" spans="1:8" x14ac:dyDescent="0.25">
      <c r="A26" s="19" t="s">
        <v>42</v>
      </c>
      <c r="B26" s="12">
        <v>3500</v>
      </c>
      <c r="C26" s="13">
        <v>44287</v>
      </c>
      <c r="D26" s="13">
        <v>44257</v>
      </c>
      <c r="E26" s="13"/>
      <c r="F26" s="13"/>
      <c r="G26" s="1">
        <f t="shared" si="0"/>
        <v>-30</v>
      </c>
      <c r="H26" s="12">
        <f t="shared" si="1"/>
        <v>-105000</v>
      </c>
    </row>
    <row r="27" spans="1:8" x14ac:dyDescent="0.25">
      <c r="A27" s="19" t="s">
        <v>43</v>
      </c>
      <c r="B27" s="12">
        <v>210</v>
      </c>
      <c r="C27" s="13">
        <v>44287</v>
      </c>
      <c r="D27" s="13">
        <v>44257</v>
      </c>
      <c r="E27" s="13"/>
      <c r="F27" s="13"/>
      <c r="G27" s="1">
        <f t="shared" si="0"/>
        <v>-30</v>
      </c>
      <c r="H27" s="12">
        <f t="shared" si="1"/>
        <v>-6300</v>
      </c>
    </row>
    <row r="28" spans="1:8" x14ac:dyDescent="0.25">
      <c r="A28" s="19" t="s">
        <v>26</v>
      </c>
      <c r="B28" s="12">
        <v>54.78</v>
      </c>
      <c r="C28" s="13">
        <v>44338</v>
      </c>
      <c r="D28" s="13">
        <v>44266</v>
      </c>
      <c r="E28" s="13"/>
      <c r="F28" s="13"/>
      <c r="G28" s="1">
        <f t="shared" si="0"/>
        <v>-72</v>
      </c>
      <c r="H28" s="12">
        <f t="shared" si="1"/>
        <v>-3944.16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9517.489999999998</v>
      </c>
      <c r="C1">
        <f>COUNTA(A4:A353)</f>
        <v>14</v>
      </c>
      <c r="G1" s="16">
        <f>IF(B1&lt;&gt;0,H1/B1,0)</f>
        <v>-12.330434810018188</v>
      </c>
      <c r="H1" s="15">
        <f>SUM(H4:H353)</f>
        <v>-117354.78999999998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44</v>
      </c>
      <c r="B4" s="12">
        <v>6.61</v>
      </c>
      <c r="C4" s="13">
        <v>44293</v>
      </c>
      <c r="D4" s="13">
        <v>44302</v>
      </c>
      <c r="E4" s="13"/>
      <c r="F4" s="13"/>
      <c r="G4" s="1">
        <f>D4-C4-(F4-E4)</f>
        <v>9</v>
      </c>
      <c r="H4" s="12">
        <f>B4*G4</f>
        <v>59.49</v>
      </c>
    </row>
    <row r="5" spans="1:8" x14ac:dyDescent="0.25">
      <c r="A5" s="19" t="s">
        <v>45</v>
      </c>
      <c r="B5" s="12">
        <v>1976</v>
      </c>
      <c r="C5" s="13">
        <v>44297</v>
      </c>
      <c r="D5" s="13">
        <v>44302</v>
      </c>
      <c r="E5" s="13"/>
      <c r="F5" s="13"/>
      <c r="G5" s="1">
        <f t="shared" ref="G5:G68" si="0">D5-C5-(F5-E5)</f>
        <v>5</v>
      </c>
      <c r="H5" s="12">
        <f t="shared" ref="H5:H68" si="1">B5*G5</f>
        <v>9880</v>
      </c>
    </row>
    <row r="6" spans="1:8" x14ac:dyDescent="0.25">
      <c r="A6" s="19" t="s">
        <v>46</v>
      </c>
      <c r="B6" s="12">
        <v>3500</v>
      </c>
      <c r="C6" s="13">
        <v>44330</v>
      </c>
      <c r="D6" s="13">
        <v>44302</v>
      </c>
      <c r="E6" s="13"/>
      <c r="F6" s="13"/>
      <c r="G6" s="1">
        <f t="shared" si="0"/>
        <v>-28</v>
      </c>
      <c r="H6" s="12">
        <f t="shared" si="1"/>
        <v>-98000</v>
      </c>
    </row>
    <row r="7" spans="1:8" x14ac:dyDescent="0.25">
      <c r="A7" s="19" t="s">
        <v>47</v>
      </c>
      <c r="B7" s="12">
        <v>950</v>
      </c>
      <c r="C7" s="13">
        <v>44330</v>
      </c>
      <c r="D7" s="13">
        <v>44302</v>
      </c>
      <c r="E7" s="13"/>
      <c r="F7" s="13"/>
      <c r="G7" s="1">
        <f t="shared" si="0"/>
        <v>-28</v>
      </c>
      <c r="H7" s="12">
        <f t="shared" si="1"/>
        <v>-26600</v>
      </c>
    </row>
    <row r="8" spans="1:8" x14ac:dyDescent="0.25">
      <c r="A8" s="19" t="s">
        <v>48</v>
      </c>
      <c r="B8" s="12">
        <v>270</v>
      </c>
      <c r="C8" s="13">
        <v>44309</v>
      </c>
      <c r="D8" s="13">
        <v>44302</v>
      </c>
      <c r="E8" s="13"/>
      <c r="F8" s="13"/>
      <c r="G8" s="1">
        <f t="shared" si="0"/>
        <v>-7</v>
      </c>
      <c r="H8" s="12">
        <f t="shared" si="1"/>
        <v>-1890</v>
      </c>
    </row>
    <row r="9" spans="1:8" x14ac:dyDescent="0.25">
      <c r="A9" s="19" t="s">
        <v>49</v>
      </c>
      <c r="B9" s="12">
        <v>12.08</v>
      </c>
      <c r="C9" s="13">
        <v>44344</v>
      </c>
      <c r="D9" s="13">
        <v>44323</v>
      </c>
      <c r="E9" s="13"/>
      <c r="F9" s="13"/>
      <c r="G9" s="1">
        <f t="shared" si="0"/>
        <v>-21</v>
      </c>
      <c r="H9" s="12">
        <f t="shared" si="1"/>
        <v>-253.68</v>
      </c>
    </row>
    <row r="10" spans="1:8" x14ac:dyDescent="0.25">
      <c r="A10" s="19" t="s">
        <v>50</v>
      </c>
      <c r="B10" s="12">
        <v>600</v>
      </c>
      <c r="C10" s="13">
        <v>44330</v>
      </c>
      <c r="D10" s="13">
        <v>44323</v>
      </c>
      <c r="E10" s="13"/>
      <c r="F10" s="13"/>
      <c r="G10" s="1">
        <f t="shared" si="0"/>
        <v>-7</v>
      </c>
      <c r="H10" s="12">
        <f t="shared" si="1"/>
        <v>-4200</v>
      </c>
    </row>
    <row r="11" spans="1:8" x14ac:dyDescent="0.25">
      <c r="A11" s="19" t="s">
        <v>51</v>
      </c>
      <c r="B11" s="12">
        <v>270</v>
      </c>
      <c r="C11" s="13">
        <v>44344</v>
      </c>
      <c r="D11" s="13">
        <v>44323</v>
      </c>
      <c r="E11" s="13"/>
      <c r="F11" s="13"/>
      <c r="G11" s="1">
        <f t="shared" si="0"/>
        <v>-21</v>
      </c>
      <c r="H11" s="12">
        <f t="shared" si="1"/>
        <v>-5670</v>
      </c>
    </row>
    <row r="12" spans="1:8" x14ac:dyDescent="0.25">
      <c r="A12" s="19" t="s">
        <v>52</v>
      </c>
      <c r="B12" s="12">
        <v>59.9</v>
      </c>
      <c r="C12" s="13">
        <v>44330</v>
      </c>
      <c r="D12" s="13">
        <v>44323</v>
      </c>
      <c r="E12" s="13"/>
      <c r="F12" s="13"/>
      <c r="G12" s="1">
        <f t="shared" si="0"/>
        <v>-7</v>
      </c>
      <c r="H12" s="12">
        <f t="shared" si="1"/>
        <v>-419.3</v>
      </c>
    </row>
    <row r="13" spans="1:8" x14ac:dyDescent="0.25">
      <c r="A13" s="19" t="s">
        <v>53</v>
      </c>
      <c r="B13" s="12">
        <v>59.9</v>
      </c>
      <c r="C13" s="13">
        <v>44330</v>
      </c>
      <c r="D13" s="13">
        <v>44323</v>
      </c>
      <c r="E13" s="13"/>
      <c r="F13" s="13"/>
      <c r="G13" s="1">
        <f t="shared" si="0"/>
        <v>-7</v>
      </c>
      <c r="H13" s="12">
        <f t="shared" si="1"/>
        <v>-419.3</v>
      </c>
    </row>
    <row r="14" spans="1:8" x14ac:dyDescent="0.25">
      <c r="A14" s="19" t="s">
        <v>54</v>
      </c>
      <c r="B14" s="12">
        <v>1500</v>
      </c>
      <c r="C14" s="13">
        <v>44330</v>
      </c>
      <c r="D14" s="13">
        <v>44323</v>
      </c>
      <c r="E14" s="13"/>
      <c r="F14" s="13"/>
      <c r="G14" s="1">
        <f t="shared" si="0"/>
        <v>-7</v>
      </c>
      <c r="H14" s="12">
        <f t="shared" si="1"/>
        <v>-10500</v>
      </c>
    </row>
    <row r="15" spans="1:8" x14ac:dyDescent="0.25">
      <c r="A15" s="19" t="s">
        <v>55</v>
      </c>
      <c r="B15" s="12">
        <v>213.8</v>
      </c>
      <c r="C15" s="13">
        <v>44309</v>
      </c>
      <c r="D15" s="13">
        <v>44375</v>
      </c>
      <c r="E15" s="13"/>
      <c r="F15" s="13"/>
      <c r="G15" s="1">
        <f t="shared" si="0"/>
        <v>66</v>
      </c>
      <c r="H15" s="12">
        <f t="shared" si="1"/>
        <v>14110.800000000001</v>
      </c>
    </row>
    <row r="16" spans="1:8" x14ac:dyDescent="0.25">
      <c r="A16" s="19" t="s">
        <v>55</v>
      </c>
      <c r="B16" s="12">
        <v>56.12</v>
      </c>
      <c r="C16" s="13">
        <v>44309</v>
      </c>
      <c r="D16" s="13">
        <v>44375</v>
      </c>
      <c r="E16" s="13"/>
      <c r="F16" s="13"/>
      <c r="G16" s="1">
        <f t="shared" si="0"/>
        <v>66</v>
      </c>
      <c r="H16" s="12">
        <f t="shared" si="1"/>
        <v>3703.9199999999996</v>
      </c>
    </row>
    <row r="17" spans="1:8" x14ac:dyDescent="0.25">
      <c r="A17" s="19" t="s">
        <v>55</v>
      </c>
      <c r="B17" s="12">
        <v>43.08</v>
      </c>
      <c r="C17" s="13">
        <v>44309</v>
      </c>
      <c r="D17" s="13">
        <v>44375</v>
      </c>
      <c r="E17" s="13"/>
      <c r="F17" s="13"/>
      <c r="G17" s="1">
        <f t="shared" si="0"/>
        <v>66</v>
      </c>
      <c r="H17" s="12">
        <f t="shared" si="1"/>
        <v>2843.2799999999997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25868.34</v>
      </c>
      <c r="C1">
        <f>COUNTA(A4:A353)</f>
        <v>16</v>
      </c>
      <c r="G1" s="16">
        <f>IF(B1&lt;&gt;0,H1/B1,0)</f>
        <v>-19.557497311385269</v>
      </c>
      <c r="H1" s="15">
        <f>SUM(H4:H353)</f>
        <v>-505919.99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56</v>
      </c>
      <c r="B4" s="12">
        <v>134.09</v>
      </c>
      <c r="C4" s="13">
        <v>44384</v>
      </c>
      <c r="D4" s="13">
        <v>44382</v>
      </c>
      <c r="E4" s="13"/>
      <c r="F4" s="13"/>
      <c r="G4" s="1">
        <f>D4-C4-(F4-E4)</f>
        <v>-2</v>
      </c>
      <c r="H4" s="12">
        <f>B4*G4</f>
        <v>-268.18</v>
      </c>
    </row>
    <row r="5" spans="1:8" x14ac:dyDescent="0.25">
      <c r="A5" s="19" t="s">
        <v>57</v>
      </c>
      <c r="B5" s="12">
        <v>73.08</v>
      </c>
      <c r="C5" s="13">
        <v>44405</v>
      </c>
      <c r="D5" s="13">
        <v>44382</v>
      </c>
      <c r="E5" s="13"/>
      <c r="F5" s="13"/>
      <c r="G5" s="1">
        <f t="shared" ref="G5:G68" si="0">D5-C5-(F5-E5)</f>
        <v>-23</v>
      </c>
      <c r="H5" s="12">
        <f t="shared" ref="H5:H68" si="1">B5*G5</f>
        <v>-1680.84</v>
      </c>
    </row>
    <row r="6" spans="1:8" x14ac:dyDescent="0.25">
      <c r="A6" s="19" t="s">
        <v>58</v>
      </c>
      <c r="B6" s="12">
        <v>59.9</v>
      </c>
      <c r="C6" s="13">
        <v>44384</v>
      </c>
      <c r="D6" s="13">
        <v>44382</v>
      </c>
      <c r="E6" s="13"/>
      <c r="F6" s="13"/>
      <c r="G6" s="1">
        <f t="shared" si="0"/>
        <v>-2</v>
      </c>
      <c r="H6" s="12">
        <f t="shared" si="1"/>
        <v>-119.8</v>
      </c>
    </row>
    <row r="7" spans="1:8" x14ac:dyDescent="0.25">
      <c r="A7" s="19" t="s">
        <v>59</v>
      </c>
      <c r="B7" s="12">
        <v>59.9</v>
      </c>
      <c r="C7" s="13">
        <v>44384</v>
      </c>
      <c r="D7" s="13">
        <v>44382</v>
      </c>
      <c r="E7" s="13"/>
      <c r="F7" s="13"/>
      <c r="G7" s="1">
        <f t="shared" si="0"/>
        <v>-2</v>
      </c>
      <c r="H7" s="12">
        <f t="shared" si="1"/>
        <v>-119.8</v>
      </c>
    </row>
    <row r="8" spans="1:8" x14ac:dyDescent="0.25">
      <c r="A8" s="19" t="s">
        <v>60</v>
      </c>
      <c r="B8" s="12">
        <v>3200</v>
      </c>
      <c r="C8" s="13">
        <v>44392</v>
      </c>
      <c r="D8" s="13">
        <v>44382</v>
      </c>
      <c r="E8" s="13"/>
      <c r="F8" s="13"/>
      <c r="G8" s="1">
        <f t="shared" si="0"/>
        <v>-10</v>
      </c>
      <c r="H8" s="12">
        <f t="shared" si="1"/>
        <v>-32000</v>
      </c>
    </row>
    <row r="9" spans="1:8" x14ac:dyDescent="0.25">
      <c r="A9" s="19" t="s">
        <v>61</v>
      </c>
      <c r="B9" s="12">
        <v>7800</v>
      </c>
      <c r="C9" s="13">
        <v>44428</v>
      </c>
      <c r="D9" s="13">
        <v>44403</v>
      </c>
      <c r="E9" s="13"/>
      <c r="F9" s="13"/>
      <c r="G9" s="1">
        <f t="shared" si="0"/>
        <v>-25</v>
      </c>
      <c r="H9" s="12">
        <f t="shared" si="1"/>
        <v>-195000</v>
      </c>
    </row>
    <row r="10" spans="1:8" x14ac:dyDescent="0.25">
      <c r="A10" s="19" t="s">
        <v>62</v>
      </c>
      <c r="B10" s="12">
        <v>8490</v>
      </c>
      <c r="C10" s="13">
        <v>44426</v>
      </c>
      <c r="D10" s="13">
        <v>44403</v>
      </c>
      <c r="E10" s="13"/>
      <c r="F10" s="13"/>
      <c r="G10" s="1">
        <f t="shared" si="0"/>
        <v>-23</v>
      </c>
      <c r="H10" s="12">
        <f t="shared" si="1"/>
        <v>-195270</v>
      </c>
    </row>
    <row r="11" spans="1:8" x14ac:dyDescent="0.25">
      <c r="A11" s="19" t="s">
        <v>63</v>
      </c>
      <c r="B11" s="12">
        <v>150</v>
      </c>
      <c r="C11" s="13">
        <v>44420</v>
      </c>
      <c r="D11" s="13">
        <v>44403</v>
      </c>
      <c r="E11" s="13"/>
      <c r="F11" s="13"/>
      <c r="G11" s="1">
        <f t="shared" si="0"/>
        <v>-17</v>
      </c>
      <c r="H11" s="12">
        <f t="shared" si="1"/>
        <v>-2550</v>
      </c>
    </row>
    <row r="12" spans="1:8" x14ac:dyDescent="0.25">
      <c r="A12" s="19" t="s">
        <v>64</v>
      </c>
      <c r="B12" s="12">
        <v>993.8</v>
      </c>
      <c r="C12" s="13">
        <v>44420</v>
      </c>
      <c r="D12" s="13">
        <v>44403</v>
      </c>
      <c r="E12" s="13"/>
      <c r="F12" s="13"/>
      <c r="G12" s="1">
        <f t="shared" si="0"/>
        <v>-17</v>
      </c>
      <c r="H12" s="12">
        <f t="shared" si="1"/>
        <v>-16894.599999999999</v>
      </c>
    </row>
    <row r="13" spans="1:8" x14ac:dyDescent="0.25">
      <c r="A13" s="19" t="s">
        <v>65</v>
      </c>
      <c r="B13" s="12">
        <v>513.09</v>
      </c>
      <c r="C13" s="13">
        <v>44428</v>
      </c>
      <c r="D13" s="13">
        <v>44403</v>
      </c>
      <c r="E13" s="13"/>
      <c r="F13" s="13"/>
      <c r="G13" s="1">
        <f t="shared" si="0"/>
        <v>-25</v>
      </c>
      <c r="H13" s="12">
        <f t="shared" si="1"/>
        <v>-12827.25</v>
      </c>
    </row>
    <row r="14" spans="1:8" x14ac:dyDescent="0.25">
      <c r="A14" s="19" t="s">
        <v>65</v>
      </c>
      <c r="B14" s="12">
        <v>25.81</v>
      </c>
      <c r="C14" s="13">
        <v>44428</v>
      </c>
      <c r="D14" s="13">
        <v>44403</v>
      </c>
      <c r="E14" s="13"/>
      <c r="F14" s="13"/>
      <c r="G14" s="1">
        <f t="shared" si="0"/>
        <v>-25</v>
      </c>
      <c r="H14" s="12">
        <f t="shared" si="1"/>
        <v>-645.25</v>
      </c>
    </row>
    <row r="15" spans="1:8" x14ac:dyDescent="0.25">
      <c r="A15" s="19" t="s">
        <v>66</v>
      </c>
      <c r="B15" s="12">
        <v>911</v>
      </c>
      <c r="C15" s="13">
        <v>44401</v>
      </c>
      <c r="D15" s="13">
        <v>44403</v>
      </c>
      <c r="E15" s="13"/>
      <c r="F15" s="13"/>
      <c r="G15" s="1">
        <f t="shared" si="0"/>
        <v>2</v>
      </c>
      <c r="H15" s="12">
        <f t="shared" si="1"/>
        <v>1822</v>
      </c>
    </row>
    <row r="16" spans="1:8" x14ac:dyDescent="0.25">
      <c r="A16" s="19" t="s">
        <v>67</v>
      </c>
      <c r="B16" s="12">
        <v>2200</v>
      </c>
      <c r="C16" s="13">
        <v>44427</v>
      </c>
      <c r="D16" s="13">
        <v>44403</v>
      </c>
      <c r="E16" s="13"/>
      <c r="F16" s="13"/>
      <c r="G16" s="1">
        <f t="shared" si="0"/>
        <v>-24</v>
      </c>
      <c r="H16" s="12">
        <f t="shared" si="1"/>
        <v>-52800</v>
      </c>
    </row>
    <row r="17" spans="1:8" x14ac:dyDescent="0.25">
      <c r="A17" s="19" t="s">
        <v>68</v>
      </c>
      <c r="B17" s="12">
        <v>138</v>
      </c>
      <c r="C17" s="13">
        <v>44486</v>
      </c>
      <c r="D17" s="13">
        <v>44456</v>
      </c>
      <c r="E17" s="13"/>
      <c r="F17" s="13"/>
      <c r="G17" s="1">
        <f t="shared" si="0"/>
        <v>-30</v>
      </c>
      <c r="H17" s="12">
        <f t="shared" si="1"/>
        <v>-4140</v>
      </c>
    </row>
    <row r="18" spans="1:8" x14ac:dyDescent="0.25">
      <c r="A18" s="19" t="s">
        <v>69</v>
      </c>
      <c r="B18" s="12">
        <v>300</v>
      </c>
      <c r="C18" s="13">
        <v>44486</v>
      </c>
      <c r="D18" s="13">
        <v>44456</v>
      </c>
      <c r="E18" s="13"/>
      <c r="F18" s="13"/>
      <c r="G18" s="1">
        <f t="shared" si="0"/>
        <v>-30</v>
      </c>
      <c r="H18" s="12">
        <f t="shared" si="1"/>
        <v>-9000</v>
      </c>
    </row>
    <row r="19" spans="1:8" x14ac:dyDescent="0.25">
      <c r="A19" s="19" t="s">
        <v>70</v>
      </c>
      <c r="B19" s="12">
        <v>819.67</v>
      </c>
      <c r="C19" s="13">
        <v>44437</v>
      </c>
      <c r="D19" s="13">
        <v>44456</v>
      </c>
      <c r="E19" s="13"/>
      <c r="F19" s="13"/>
      <c r="G19" s="1">
        <f t="shared" si="0"/>
        <v>19</v>
      </c>
      <c r="H19" s="12">
        <f t="shared" si="1"/>
        <v>15573.73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13337.529999999997</v>
      </c>
      <c r="C1">
        <f>COUNTA(A4:A353)</f>
        <v>23</v>
      </c>
      <c r="G1" s="16">
        <f>IF(B1&lt;&gt;0,H1/B1,0)</f>
        <v>-12.399190854678492</v>
      </c>
      <c r="H1" s="15">
        <f>SUM(H4:H353)</f>
        <v>-165374.57999999999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71</v>
      </c>
      <c r="B4" s="12">
        <v>260</v>
      </c>
      <c r="C4" s="13">
        <v>44486</v>
      </c>
      <c r="D4" s="13">
        <v>44480</v>
      </c>
      <c r="E4" s="13"/>
      <c r="F4" s="13"/>
      <c r="G4" s="1">
        <f>D4-C4-(F4-E4)</f>
        <v>-6</v>
      </c>
      <c r="H4" s="12">
        <f>B4*G4</f>
        <v>-1560</v>
      </c>
    </row>
    <row r="5" spans="1:8" x14ac:dyDescent="0.25">
      <c r="A5" s="19" t="s">
        <v>72</v>
      </c>
      <c r="B5" s="12">
        <v>47.44</v>
      </c>
      <c r="C5" s="13">
        <v>44486</v>
      </c>
      <c r="D5" s="13">
        <v>44480</v>
      </c>
      <c r="E5" s="13"/>
      <c r="F5" s="13"/>
      <c r="G5" s="1">
        <f t="shared" ref="G5:G68" si="0">D5-C5-(F5-E5)</f>
        <v>-6</v>
      </c>
      <c r="H5" s="12">
        <f t="shared" ref="H5:H68" si="1">B5*G5</f>
        <v>-284.64</v>
      </c>
    </row>
    <row r="6" spans="1:8" x14ac:dyDescent="0.25">
      <c r="A6" s="19" t="s">
        <v>73</v>
      </c>
      <c r="B6" s="12">
        <v>270</v>
      </c>
      <c r="C6" s="13">
        <v>44435</v>
      </c>
      <c r="D6" s="13">
        <v>44480</v>
      </c>
      <c r="E6" s="13"/>
      <c r="F6" s="13"/>
      <c r="G6" s="1">
        <f t="shared" si="0"/>
        <v>45</v>
      </c>
      <c r="H6" s="12">
        <f t="shared" si="1"/>
        <v>12150</v>
      </c>
    </row>
    <row r="7" spans="1:8" x14ac:dyDescent="0.25">
      <c r="A7" s="19" t="s">
        <v>74</v>
      </c>
      <c r="B7" s="12">
        <v>249</v>
      </c>
      <c r="C7" s="13">
        <v>44450</v>
      </c>
      <c r="D7" s="13">
        <v>44480</v>
      </c>
      <c r="E7" s="13"/>
      <c r="F7" s="13"/>
      <c r="G7" s="1">
        <f t="shared" si="0"/>
        <v>30</v>
      </c>
      <c r="H7" s="12">
        <f t="shared" si="1"/>
        <v>7470</v>
      </c>
    </row>
    <row r="8" spans="1:8" x14ac:dyDescent="0.25">
      <c r="A8" s="19" t="s">
        <v>75</v>
      </c>
      <c r="B8" s="12">
        <v>5822.47</v>
      </c>
      <c r="C8" s="13">
        <v>44486</v>
      </c>
      <c r="D8" s="13">
        <v>44480</v>
      </c>
      <c r="E8" s="13"/>
      <c r="F8" s="13"/>
      <c r="G8" s="1">
        <f t="shared" si="0"/>
        <v>-6</v>
      </c>
      <c r="H8" s="12">
        <f t="shared" si="1"/>
        <v>-34934.82</v>
      </c>
    </row>
    <row r="9" spans="1:8" x14ac:dyDescent="0.25">
      <c r="A9" s="19" t="s">
        <v>76</v>
      </c>
      <c r="B9" s="12">
        <v>59.9</v>
      </c>
      <c r="C9" s="13">
        <v>44450</v>
      </c>
      <c r="D9" s="13">
        <v>44512</v>
      </c>
      <c r="E9" s="13"/>
      <c r="F9" s="13"/>
      <c r="G9" s="1">
        <f t="shared" si="0"/>
        <v>62</v>
      </c>
      <c r="H9" s="12">
        <f t="shared" si="1"/>
        <v>3713.7999999999997</v>
      </c>
    </row>
    <row r="10" spans="1:8" x14ac:dyDescent="0.25">
      <c r="A10" s="19" t="s">
        <v>77</v>
      </c>
      <c r="B10" s="12">
        <v>59.9</v>
      </c>
      <c r="C10" s="13">
        <v>44450</v>
      </c>
      <c r="D10" s="13">
        <v>44512</v>
      </c>
      <c r="E10" s="13"/>
      <c r="F10" s="13"/>
      <c r="G10" s="1">
        <f t="shared" si="0"/>
        <v>62</v>
      </c>
      <c r="H10" s="12">
        <f t="shared" si="1"/>
        <v>3713.7999999999997</v>
      </c>
    </row>
    <row r="11" spans="1:8" x14ac:dyDescent="0.25">
      <c r="A11" s="19" t="s">
        <v>78</v>
      </c>
      <c r="B11" s="12">
        <v>141.22999999999999</v>
      </c>
      <c r="C11" s="13">
        <v>44519</v>
      </c>
      <c r="D11" s="13">
        <v>44512</v>
      </c>
      <c r="E11" s="13"/>
      <c r="F11" s="13"/>
      <c r="G11" s="1">
        <f t="shared" si="0"/>
        <v>-7</v>
      </c>
      <c r="H11" s="12">
        <f t="shared" si="1"/>
        <v>-988.6099999999999</v>
      </c>
    </row>
    <row r="12" spans="1:8" x14ac:dyDescent="0.25">
      <c r="A12" s="19" t="s">
        <v>79</v>
      </c>
      <c r="B12" s="12">
        <v>51</v>
      </c>
      <c r="C12" s="13">
        <v>44519</v>
      </c>
      <c r="D12" s="13">
        <v>44531</v>
      </c>
      <c r="E12" s="13"/>
      <c r="F12" s="13"/>
      <c r="G12" s="1">
        <f t="shared" si="0"/>
        <v>12</v>
      </c>
      <c r="H12" s="12">
        <f t="shared" si="1"/>
        <v>612</v>
      </c>
    </row>
    <row r="13" spans="1:8" x14ac:dyDescent="0.25">
      <c r="A13" s="19" t="s">
        <v>80</v>
      </c>
      <c r="B13" s="12">
        <v>59.9</v>
      </c>
      <c r="C13" s="13">
        <v>44507</v>
      </c>
      <c r="D13" s="13">
        <v>44544</v>
      </c>
      <c r="E13" s="13"/>
      <c r="F13" s="13"/>
      <c r="G13" s="1">
        <f t="shared" si="0"/>
        <v>37</v>
      </c>
      <c r="H13" s="12">
        <f t="shared" si="1"/>
        <v>2216.2999999999997</v>
      </c>
    </row>
    <row r="14" spans="1:8" x14ac:dyDescent="0.25">
      <c r="A14" s="19" t="s">
        <v>81</v>
      </c>
      <c r="B14" s="12">
        <v>59.9</v>
      </c>
      <c r="C14" s="13">
        <v>44507</v>
      </c>
      <c r="D14" s="13">
        <v>44544</v>
      </c>
      <c r="E14" s="13"/>
      <c r="F14" s="13"/>
      <c r="G14" s="1">
        <f t="shared" si="0"/>
        <v>37</v>
      </c>
      <c r="H14" s="12">
        <f t="shared" si="1"/>
        <v>2216.2999999999997</v>
      </c>
    </row>
    <row r="15" spans="1:8" x14ac:dyDescent="0.25">
      <c r="A15" s="19" t="s">
        <v>82</v>
      </c>
      <c r="B15" s="12">
        <v>59.9</v>
      </c>
      <c r="C15" s="13">
        <v>44566</v>
      </c>
      <c r="D15" s="13">
        <v>44544</v>
      </c>
      <c r="E15" s="13"/>
      <c r="F15" s="13"/>
      <c r="G15" s="1">
        <f t="shared" si="0"/>
        <v>-22</v>
      </c>
      <c r="H15" s="12">
        <f t="shared" si="1"/>
        <v>-1317.8</v>
      </c>
    </row>
    <row r="16" spans="1:8" x14ac:dyDescent="0.25">
      <c r="A16" s="19" t="s">
        <v>83</v>
      </c>
      <c r="B16" s="12">
        <v>59.9</v>
      </c>
      <c r="C16" s="13">
        <v>44566</v>
      </c>
      <c r="D16" s="13">
        <v>44544</v>
      </c>
      <c r="E16" s="13"/>
      <c r="F16" s="13"/>
      <c r="G16" s="1">
        <f t="shared" si="0"/>
        <v>-22</v>
      </c>
      <c r="H16" s="12">
        <f t="shared" si="1"/>
        <v>-1317.8</v>
      </c>
    </row>
    <row r="17" spans="1:8" x14ac:dyDescent="0.25">
      <c r="A17" s="19" t="s">
        <v>84</v>
      </c>
      <c r="B17" s="12">
        <v>249</v>
      </c>
      <c r="C17" s="13">
        <v>44534</v>
      </c>
      <c r="D17" s="13">
        <v>44544</v>
      </c>
      <c r="E17" s="13"/>
      <c r="F17" s="13"/>
      <c r="G17" s="1">
        <f t="shared" si="0"/>
        <v>10</v>
      </c>
      <c r="H17" s="12">
        <f t="shared" si="1"/>
        <v>2490</v>
      </c>
    </row>
    <row r="18" spans="1:8" x14ac:dyDescent="0.25">
      <c r="A18" s="19" t="s">
        <v>85</v>
      </c>
      <c r="B18" s="12">
        <v>36.9</v>
      </c>
      <c r="C18" s="13">
        <v>44567</v>
      </c>
      <c r="D18" s="13">
        <v>44544</v>
      </c>
      <c r="E18" s="13"/>
      <c r="F18" s="13"/>
      <c r="G18" s="1">
        <f t="shared" si="0"/>
        <v>-23</v>
      </c>
      <c r="H18" s="12">
        <f t="shared" si="1"/>
        <v>-848.69999999999993</v>
      </c>
    </row>
    <row r="19" spans="1:8" x14ac:dyDescent="0.25">
      <c r="A19" s="19" t="s">
        <v>86</v>
      </c>
      <c r="B19" s="12">
        <v>4069.59</v>
      </c>
      <c r="C19" s="13">
        <v>44573</v>
      </c>
      <c r="D19" s="13">
        <v>44544</v>
      </c>
      <c r="E19" s="13"/>
      <c r="F19" s="13"/>
      <c r="G19" s="1">
        <f t="shared" si="0"/>
        <v>-29</v>
      </c>
      <c r="H19" s="12">
        <f t="shared" si="1"/>
        <v>-118018.11</v>
      </c>
    </row>
    <row r="20" spans="1:8" x14ac:dyDescent="0.25">
      <c r="A20" s="19" t="s">
        <v>87</v>
      </c>
      <c r="B20" s="12">
        <v>190</v>
      </c>
      <c r="C20" s="13">
        <v>44573</v>
      </c>
      <c r="D20" s="13">
        <v>44544</v>
      </c>
      <c r="E20" s="13"/>
      <c r="F20" s="13"/>
      <c r="G20" s="1">
        <f t="shared" si="0"/>
        <v>-29</v>
      </c>
      <c r="H20" s="12">
        <f t="shared" si="1"/>
        <v>-5510</v>
      </c>
    </row>
    <row r="21" spans="1:8" x14ac:dyDescent="0.25">
      <c r="A21" s="19" t="s">
        <v>88</v>
      </c>
      <c r="B21" s="12">
        <v>270</v>
      </c>
      <c r="C21" s="13">
        <v>44534</v>
      </c>
      <c r="D21" s="13">
        <v>44544</v>
      </c>
      <c r="E21" s="13"/>
      <c r="F21" s="13"/>
      <c r="G21" s="1">
        <f t="shared" si="0"/>
        <v>10</v>
      </c>
      <c r="H21" s="12">
        <f t="shared" si="1"/>
        <v>2700</v>
      </c>
    </row>
    <row r="22" spans="1:8" x14ac:dyDescent="0.25">
      <c r="A22" s="19" t="s">
        <v>89</v>
      </c>
      <c r="B22" s="12">
        <v>150</v>
      </c>
      <c r="C22" s="13">
        <v>44566</v>
      </c>
      <c r="D22" s="13">
        <v>44544</v>
      </c>
      <c r="E22" s="13"/>
      <c r="F22" s="13"/>
      <c r="G22" s="1">
        <f t="shared" si="0"/>
        <v>-22</v>
      </c>
      <c r="H22" s="12">
        <f t="shared" si="1"/>
        <v>-3300</v>
      </c>
    </row>
    <row r="23" spans="1:8" x14ac:dyDescent="0.25">
      <c r="A23" s="19" t="s">
        <v>90</v>
      </c>
      <c r="B23" s="12">
        <v>50</v>
      </c>
      <c r="C23" s="13">
        <v>44566</v>
      </c>
      <c r="D23" s="13">
        <v>44544</v>
      </c>
      <c r="E23" s="13"/>
      <c r="F23" s="13"/>
      <c r="G23" s="1">
        <f t="shared" si="0"/>
        <v>-22</v>
      </c>
      <c r="H23" s="12">
        <f t="shared" si="1"/>
        <v>-1100</v>
      </c>
    </row>
    <row r="24" spans="1:8" x14ac:dyDescent="0.25">
      <c r="A24" s="19" t="s">
        <v>91</v>
      </c>
      <c r="B24" s="12">
        <v>24.1</v>
      </c>
      <c r="C24" s="13">
        <v>44567</v>
      </c>
      <c r="D24" s="13">
        <v>44544</v>
      </c>
      <c r="E24" s="13"/>
      <c r="F24" s="13"/>
      <c r="G24" s="1">
        <f t="shared" si="0"/>
        <v>-23</v>
      </c>
      <c r="H24" s="12">
        <f t="shared" si="1"/>
        <v>-554.30000000000007</v>
      </c>
    </row>
    <row r="25" spans="1:8" x14ac:dyDescent="0.25">
      <c r="A25" s="19" t="s">
        <v>92</v>
      </c>
      <c r="B25" s="12">
        <v>1013.83</v>
      </c>
      <c r="C25" s="13">
        <v>44576</v>
      </c>
      <c r="D25" s="13">
        <v>44546</v>
      </c>
      <c r="E25" s="13"/>
      <c r="F25" s="13"/>
      <c r="G25" s="1">
        <f t="shared" si="0"/>
        <v>-30</v>
      </c>
      <c r="H25" s="12">
        <f t="shared" si="1"/>
        <v>-30414.9</v>
      </c>
    </row>
    <row r="26" spans="1:8" x14ac:dyDescent="0.25">
      <c r="A26" s="19" t="s">
        <v>93</v>
      </c>
      <c r="B26" s="12">
        <v>83.57</v>
      </c>
      <c r="C26" s="13">
        <v>44576</v>
      </c>
      <c r="D26" s="13">
        <v>44546</v>
      </c>
      <c r="E26" s="13"/>
      <c r="F26" s="13"/>
      <c r="G26" s="1">
        <f t="shared" si="0"/>
        <v>-30</v>
      </c>
      <c r="H26" s="12">
        <f t="shared" si="1"/>
        <v>-2507.1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2022-04-14T08:13:59Z</dcterms:modified>
</cp:coreProperties>
</file>